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ink/ink2.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Alex\Desktop\Documents\ISACA\ISACA 2024\"/>
    </mc:Choice>
  </mc:AlternateContent>
  <xr:revisionPtr revIDLastSave="0" documentId="13_ncr:1_{D966465A-175C-4126-94CD-E17A32FDE514}" xr6:coauthVersionLast="47" xr6:coauthVersionMax="47" xr10:uidLastSave="{00000000-0000-0000-0000-000000000000}"/>
  <bookViews>
    <workbookView xWindow="-83" yWindow="0" windowWidth="10425" windowHeight="13763" xr2:uid="{00000000-000D-0000-FFFF-FFFF00000000}"/>
  </bookViews>
  <sheets>
    <sheet name="Account Reconciliation" sheetId="6" r:id="rId1"/>
  </sheets>
  <definedNames>
    <definedName name="_xlnm.Print_Area" localSheetId="0">'Account Reconciliation'!$A$1:$I$71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6" l="1"/>
  <c r="I19" i="6"/>
  <c r="I33" i="6"/>
  <c r="I32" i="6"/>
  <c r="I14" i="6"/>
  <c r="F10" i="6"/>
  <c r="F11" i="6" s="1"/>
  <c r="F12" i="6" s="1"/>
  <c r="F13" i="6" s="1"/>
  <c r="F14" i="6" s="1"/>
  <c r="F30" i="6"/>
  <c r="F31" i="6" s="1"/>
  <c r="F32" i="6" s="1"/>
  <c r="F33" i="6" s="1"/>
  <c r="F34" i="6" s="1"/>
  <c r="F35" i="6" s="1"/>
  <c r="F36" i="6" s="1"/>
  <c r="F37" i="6" s="1"/>
  <c r="F38" i="6" s="1"/>
  <c r="F39" i="6" s="1"/>
  <c r="F40" i="6" s="1"/>
  <c r="F41" i="6" s="1"/>
  <c r="F42" i="6" s="1"/>
  <c r="F43" i="6" s="1"/>
  <c r="F44" i="6" s="1"/>
  <c r="F45" i="6" s="1"/>
  <c r="F46" i="6" s="1"/>
  <c r="F47" i="6" s="1"/>
  <c r="F48" i="6" s="1"/>
  <c r="F49" i="6" s="1"/>
  <c r="F50" i="6" s="1"/>
  <c r="F51" i="6" s="1"/>
  <c r="F52" i="6" s="1"/>
  <c r="I31" i="6"/>
  <c r="I11" i="6"/>
  <c r="C20" i="6"/>
  <c r="C63" i="6" s="1"/>
  <c r="I16" i="6"/>
  <c r="I36" i="6" l="1"/>
  <c r="I17" i="6"/>
  <c r="C55" i="6"/>
  <c r="C64" i="6" s="1"/>
  <c r="C66" i="6" s="1"/>
  <c r="F15" i="6" l="1"/>
  <c r="F16" i="6" s="1"/>
  <c r="F17" i="6" s="1"/>
  <c r="F18" i="6" s="1"/>
  <c r="F19" i="6" s="1"/>
  <c r="A29" i="6" l="1"/>
  <c r="C58" i="6" l="1"/>
  <c r="C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uthor>
  </authors>
  <commentList>
    <comment ref="E30" authorId="0" shapeId="0" xr:uid="{764F8AE9-E42E-4447-AFCC-3BE5EEC194C5}">
      <text>
        <r>
          <rPr>
            <b/>
            <sz val="9"/>
            <color indexed="81"/>
            <rFont val="Tahoma"/>
            <charset val="1"/>
          </rPr>
          <t>Alex:</t>
        </r>
        <r>
          <rPr>
            <sz val="9"/>
            <color indexed="81"/>
            <rFont val="Tahoma"/>
            <charset val="1"/>
          </rPr>
          <t xml:space="preserve">
CK 156 Meeting Meal  reimbursement 
</t>
        </r>
      </text>
    </comment>
    <comment ref="E31" authorId="0" shapeId="0" xr:uid="{E06A331E-47AE-44A4-B732-CB40821DDE68}">
      <text>
        <r>
          <rPr>
            <b/>
            <sz val="9"/>
            <color indexed="81"/>
            <rFont val="Tahoma"/>
            <charset val="1"/>
          </rPr>
          <t>Alex:</t>
        </r>
        <r>
          <rPr>
            <sz val="9"/>
            <color indexed="81"/>
            <rFont val="Tahoma"/>
            <charset val="1"/>
          </rPr>
          <t xml:space="preserve">
CK 157 Zoom Reimbursement Nov 10,2023. I need to do better.
</t>
        </r>
      </text>
    </comment>
    <comment ref="E48" authorId="0" shapeId="0" xr:uid="{2804E0A4-AFD2-4A28-84FA-C67A28FFC8F2}">
      <text>
        <r>
          <rPr>
            <sz val="9"/>
            <color indexed="81"/>
            <rFont val="Tahoma"/>
            <charset val="1"/>
          </rPr>
          <t xml:space="preserve">CK WITHDDRWAL ULTRABARNCH We tried something new, tried to pay Ron form the Zoom Invoice and failed. At our bank we have access to the payroll portal (did not know it was the payroll portal) that cuts, essentially a cashier's check. We ordered a stop payment after Ron never received a check. The bank gets 30-90 days to return it to us. I have included the request to stop payment in the documentation.
</t>
        </r>
      </text>
    </comment>
  </commentList>
</comments>
</file>

<file path=xl/sharedStrings.xml><?xml version="1.0" encoding="utf-8"?>
<sst xmlns="http://schemas.openxmlformats.org/spreadsheetml/2006/main" count="71" uniqueCount="39">
  <si>
    <t>Date</t>
  </si>
  <si>
    <t>Deposits/</t>
  </si>
  <si>
    <t>Withdrawals/</t>
  </si>
  <si>
    <t>Debits</t>
  </si>
  <si>
    <t>Credits</t>
  </si>
  <si>
    <t>Ending</t>
  </si>
  <si>
    <t>Balance</t>
  </si>
  <si>
    <t>Description</t>
  </si>
  <si>
    <t>Difference</t>
  </si>
  <si>
    <t>Anchorage Chapter</t>
  </si>
  <si>
    <t>Dividend</t>
  </si>
  <si>
    <t>Savings S10</t>
  </si>
  <si>
    <t>Checking S70</t>
  </si>
  <si>
    <t xml:space="preserve">Savings Balance </t>
  </si>
  <si>
    <t>Checking Balance</t>
  </si>
  <si>
    <t>Balance per reconciliation</t>
  </si>
  <si>
    <t>Total Funds</t>
  </si>
  <si>
    <t>Total Chapter Funds</t>
  </si>
  <si>
    <t>Balance per the statement</t>
  </si>
  <si>
    <t>ISACA Account Reconciliation</t>
  </si>
  <si>
    <t>Total Dividends</t>
  </si>
  <si>
    <t>Total Expenses</t>
  </si>
  <si>
    <t>Total</t>
  </si>
  <si>
    <t>Beginning Balance</t>
  </si>
  <si>
    <t>Transfers to Checking</t>
  </si>
  <si>
    <t xml:space="preserve">Independent verification. </t>
  </si>
  <si>
    <t>Reviewed By:</t>
  </si>
  <si>
    <t xml:space="preserve">Verified By: </t>
  </si>
  <si>
    <t>as of December  31, 2024</t>
  </si>
  <si>
    <t>2024 Total Receipts</t>
  </si>
  <si>
    <t>Prepared By: Alexandria Knowles   Date 2/11/2025</t>
  </si>
  <si>
    <t>CK#156</t>
  </si>
  <si>
    <t>CK#157</t>
  </si>
  <si>
    <t>CORPPMTCO:INFOSYSTEMS</t>
  </si>
  <si>
    <t>WITHDRAWAL ULTRABRANCH-PC</t>
  </si>
  <si>
    <t>12.31.24</t>
  </si>
  <si>
    <t>Ties  to MonthlyChapterStatements_177.xls</t>
  </si>
  <si>
    <t>Deposits/Transfers/Dividends/Chapter Due Payments</t>
  </si>
  <si>
    <t>2024 Total Assests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</si>
</sst>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9" x14ac:knownFonts="1">
    <font>
      <sz val="11"/>
      <name val="Arial"/>
    </font>
    <font>
      <sz val="11"/>
      <name val="Arial"/>
      <family val="2"/>
    </font>
    <font>
      <sz val="8"/>
      <name val="Arial"/>
      <family val="2"/>
    </font>
    <font>
      <b/>
      <sz val="11"/>
      <name val="Arial"/>
      <family val="2"/>
    </font>
    <font>
      <b/>
      <sz val="12"/>
      <name val="Arial"/>
      <family val="2"/>
    </font>
    <font>
      <sz val="11"/>
      <name val="Arial"/>
      <family val="2"/>
    </font>
    <font>
      <u/>
      <sz val="11"/>
      <color theme="10"/>
      <name val="Arial"/>
      <family val="2"/>
    </font>
    <font>
      <sz val="9"/>
      <color indexed="81"/>
      <name val="Tahoma"/>
      <charset val="1"/>
    </font>
    <font>
      <b/>
      <sz val="9"/>
      <color indexed="81"/>
      <name val="Tahoma"/>
      <charset val="1"/>
    </font>
  </fonts>
  <fills count="3">
    <fill>
      <patternFill patternType="none"/>
    </fill>
    <fill>
      <patternFill patternType="gray125"/>
    </fill>
    <fill>
      <patternFill patternType="solid">
        <fgColor rgb="FF00B05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cellStyleXfs>
  <cellXfs count="78">
    <xf numFmtId="0" fontId="0" fillId="0" borderId="0" xfId="0"/>
    <xf numFmtId="44" fontId="0" fillId="0" borderId="0" xfId="2" applyFont="1"/>
    <xf numFmtId="0" fontId="0" fillId="0" borderId="2" xfId="0" applyBorder="1"/>
    <xf numFmtId="44" fontId="0" fillId="0" borderId="2" xfId="2" applyFont="1" applyBorder="1"/>
    <xf numFmtId="44" fontId="0" fillId="0" borderId="3" xfId="2" applyFont="1" applyBorder="1"/>
    <xf numFmtId="0" fontId="0" fillId="0" borderId="4" xfId="0" applyBorder="1"/>
    <xf numFmtId="44" fontId="0" fillId="0" borderId="0" xfId="2" applyFont="1" applyBorder="1"/>
    <xf numFmtId="44" fontId="0" fillId="0" borderId="5" xfId="2" applyFont="1" applyBorder="1"/>
    <xf numFmtId="0" fontId="0" fillId="0" borderId="6" xfId="0" applyBorder="1"/>
    <xf numFmtId="0" fontId="0" fillId="0" borderId="7" xfId="0" applyBorder="1"/>
    <xf numFmtId="44" fontId="0" fillId="0" borderId="7" xfId="2" applyFont="1" applyBorder="1"/>
    <xf numFmtId="44" fontId="0" fillId="0" borderId="8" xfId="2" applyFont="1" applyBorder="1"/>
    <xf numFmtId="0" fontId="0" fillId="0" borderId="0" xfId="0" applyAlignment="1">
      <alignment horizontal="center"/>
    </xf>
    <xf numFmtId="0" fontId="0" fillId="0" borderId="9" xfId="0" applyBorder="1"/>
    <xf numFmtId="44" fontId="0" fillId="0" borderId="9" xfId="2" applyFont="1" applyBorder="1"/>
    <xf numFmtId="44" fontId="0" fillId="0" borderId="10" xfId="2" applyFont="1" applyBorder="1"/>
    <xf numFmtId="44" fontId="0" fillId="0" borderId="11" xfId="2" applyFont="1" applyBorder="1"/>
    <xf numFmtId="0" fontId="0" fillId="0" borderId="12" xfId="0" applyBorder="1"/>
    <xf numFmtId="0" fontId="0" fillId="0" borderId="12"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4" fillId="0" borderId="13" xfId="0" applyFont="1" applyBorder="1" applyAlignment="1">
      <alignment horizontal="left"/>
    </xf>
    <xf numFmtId="0" fontId="0" fillId="0" borderId="11" xfId="0" applyBorder="1" applyAlignment="1">
      <alignment horizontal="center"/>
    </xf>
    <xf numFmtId="0" fontId="3" fillId="0" borderId="13" xfId="0" applyFont="1" applyBorder="1"/>
    <xf numFmtId="0" fontId="3" fillId="0" borderId="0" xfId="0" applyFont="1"/>
    <xf numFmtId="44" fontId="3" fillId="0" borderId="0" xfId="2" applyFont="1" applyFill="1" applyBorder="1"/>
    <xf numFmtId="44" fontId="3" fillId="0" borderId="11" xfId="2" applyFont="1" applyFill="1" applyBorder="1"/>
    <xf numFmtId="0" fontId="3" fillId="0" borderId="14" xfId="0" applyFont="1" applyBorder="1" applyAlignment="1">
      <alignment horizontal="center"/>
    </xf>
    <xf numFmtId="0" fontId="3" fillId="0" borderId="15" xfId="0" applyFont="1" applyBorder="1"/>
    <xf numFmtId="44" fontId="3" fillId="0" borderId="15" xfId="2" applyFont="1" applyFill="1" applyBorder="1"/>
    <xf numFmtId="44" fontId="3" fillId="0" borderId="16" xfId="2" applyFont="1" applyFill="1" applyBorder="1"/>
    <xf numFmtId="14" fontId="0" fillId="0" borderId="17" xfId="0" applyNumberFormat="1" applyBorder="1"/>
    <xf numFmtId="0" fontId="0" fillId="0" borderId="17" xfId="0" applyBorder="1"/>
    <xf numFmtId="44" fontId="0" fillId="0" borderId="17" xfId="2" applyFont="1" applyBorder="1"/>
    <xf numFmtId="14" fontId="0" fillId="0" borderId="12" xfId="0" applyNumberFormat="1" applyBorder="1"/>
    <xf numFmtId="44" fontId="0" fillId="0" borderId="9" xfId="2" applyFont="1" applyFill="1" applyBorder="1"/>
    <xf numFmtId="44" fontId="0" fillId="0" borderId="10" xfId="2" applyFont="1" applyFill="1" applyBorder="1"/>
    <xf numFmtId="44" fontId="0" fillId="0" borderId="0" xfId="2" applyFont="1" applyFill="1" applyBorder="1"/>
    <xf numFmtId="44" fontId="0" fillId="0" borderId="11" xfId="2" applyFont="1" applyFill="1" applyBorder="1"/>
    <xf numFmtId="14" fontId="0" fillId="0" borderId="13" xfId="0" applyNumberFormat="1" applyBorder="1"/>
    <xf numFmtId="44" fontId="0" fillId="0" borderId="17" xfId="2" applyFont="1" applyFill="1" applyBorder="1"/>
    <xf numFmtId="14" fontId="3" fillId="0" borderId="17" xfId="0" applyNumberFormat="1" applyFont="1" applyBorder="1"/>
    <xf numFmtId="44" fontId="3" fillId="0" borderId="17" xfId="2" applyFont="1" applyFill="1" applyBorder="1"/>
    <xf numFmtId="0" fontId="0" fillId="0" borderId="18" xfId="0" applyBorder="1"/>
    <xf numFmtId="44" fontId="0" fillId="0" borderId="18" xfId="2" applyFont="1" applyBorder="1"/>
    <xf numFmtId="44" fontId="3" fillId="0" borderId="19" xfId="2" applyFont="1" applyFill="1" applyBorder="1"/>
    <xf numFmtId="44" fontId="0" fillId="0" borderId="19" xfId="2" applyFont="1" applyFill="1" applyBorder="1"/>
    <xf numFmtId="0" fontId="0" fillId="0" borderId="14" xfId="0" applyBorder="1"/>
    <xf numFmtId="0" fontId="0" fillId="0" borderId="15" xfId="0" applyBorder="1"/>
    <xf numFmtId="44" fontId="0" fillId="0" borderId="15" xfId="2" applyFont="1" applyFill="1" applyBorder="1"/>
    <xf numFmtId="44" fontId="0" fillId="0" borderId="16" xfId="2" applyFont="1" applyFill="1" applyBorder="1"/>
    <xf numFmtId="0" fontId="4" fillId="0" borderId="13" xfId="0" applyFont="1" applyBorder="1"/>
    <xf numFmtId="0" fontId="0" fillId="0" borderId="0" xfId="0" applyAlignment="1">
      <alignment horizontal="right"/>
    </xf>
    <xf numFmtId="43" fontId="0" fillId="0" borderId="0" xfId="0" applyNumberFormat="1"/>
    <xf numFmtId="44" fontId="0" fillId="0" borderId="0" xfId="0" applyNumberFormat="1"/>
    <xf numFmtId="0" fontId="1" fillId="0" borderId="0" xfId="0" applyFont="1"/>
    <xf numFmtId="0" fontId="1" fillId="0" borderId="4" xfId="0" applyFont="1" applyBorder="1"/>
    <xf numFmtId="0" fontId="1" fillId="0" borderId="1" xfId="0" applyFont="1" applyBorder="1"/>
    <xf numFmtId="44" fontId="5" fillId="0" borderId="17" xfId="2" applyFont="1" applyFill="1" applyBorder="1"/>
    <xf numFmtId="44" fontId="6" fillId="0" borderId="17" xfId="3" applyNumberFormat="1" applyFill="1" applyBorder="1"/>
    <xf numFmtId="43" fontId="0" fillId="0" borderId="0" xfId="1" applyFont="1" applyFill="1"/>
    <xf numFmtId="0" fontId="0" fillId="0" borderId="17" xfId="0" applyBorder="1" applyAlignment="1">
      <alignment vertical="top" wrapText="1"/>
    </xf>
    <xf numFmtId="0" fontId="1" fillId="0" borderId="17" xfId="0" applyFont="1" applyBorder="1" applyAlignment="1">
      <alignment vertical="top" wrapText="1"/>
    </xf>
    <xf numFmtId="14" fontId="1" fillId="0" borderId="17" xfId="0" applyNumberFormat="1" applyFont="1" applyBorder="1"/>
    <xf numFmtId="14" fontId="0" fillId="0" borderId="0" xfId="0" applyNumberFormat="1"/>
    <xf numFmtId="40" fontId="3" fillId="0" borderId="17" xfId="2" applyNumberFormat="1" applyFont="1" applyFill="1" applyBorder="1" applyAlignment="1">
      <alignment horizontal="right"/>
    </xf>
    <xf numFmtId="14" fontId="3" fillId="0" borderId="17" xfId="0" applyNumberFormat="1" applyFont="1" applyBorder="1" applyAlignment="1">
      <alignment horizontal="left"/>
    </xf>
    <xf numFmtId="14" fontId="3" fillId="0" borderId="19" xfId="0" applyNumberFormat="1" applyFont="1" applyBorder="1"/>
    <xf numFmtId="0" fontId="0" fillId="0" borderId="19" xfId="0" applyBorder="1"/>
    <xf numFmtId="0" fontId="3" fillId="0" borderId="17" xfId="0" applyFont="1" applyBorder="1"/>
    <xf numFmtId="44" fontId="0" fillId="0" borderId="0" xfId="0" applyNumberFormat="1" applyAlignment="1">
      <alignment horizontal="left"/>
    </xf>
    <xf numFmtId="44" fontId="0" fillId="0" borderId="0" xfId="0" applyNumberFormat="1" applyAlignment="1">
      <alignment horizontal="right"/>
    </xf>
    <xf numFmtId="44" fontId="0" fillId="2" borderId="17" xfId="2" applyFont="1" applyFill="1" applyBorder="1"/>
    <xf numFmtId="0" fontId="1" fillId="2" borderId="0" xfId="0" applyFont="1" applyFill="1" applyAlignment="1">
      <alignment horizontal="left"/>
    </xf>
    <xf numFmtId="0" fontId="0" fillId="2" borderId="0" xfId="0" applyFill="1"/>
    <xf numFmtId="0" fontId="3" fillId="0" borderId="0" xfId="0" applyFont="1" applyAlignment="1">
      <alignment horizontal="right"/>
    </xf>
    <xf numFmtId="43" fontId="3" fillId="0" borderId="0" xfId="0" applyNumberFormat="1" applyFont="1"/>
    <xf numFmtId="0" fontId="3" fillId="0" borderId="0" xfId="0" applyFont="1" applyAlignment="1">
      <alignment horizontal="center"/>
    </xf>
  </cellXfs>
  <cellStyles count="4">
    <cellStyle name="Comma" xfId="1" builtinId="3"/>
    <cellStyle name="Currency" xfId="2" builtinId="4"/>
    <cellStyle name="Hyperlink" xfId="3" builtinId="8"/>
    <cellStyle name="Normal" xfId="0" builtinId="0"/>
  </cellStyles>
  <dxfs count="4">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2316252</xdr:colOff>
      <xdr:row>67</xdr:row>
      <xdr:rowOff>107628</xdr:rowOff>
    </xdr:from>
    <xdr:to>
      <xdr:col>2</xdr:col>
      <xdr:colOff>755986</xdr:colOff>
      <xdr:row>69</xdr:row>
      <xdr:rowOff>127872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8" name="Ink 37">
              <a:extLst>
                <a:ext uri="{FF2B5EF4-FFF2-40B4-BE49-F238E27FC236}">
                  <a16:creationId xmlns:a16="http://schemas.microsoft.com/office/drawing/2014/main" id="{9D988F21-5807-6CDC-F6DD-D25A2DA05F64}"/>
                </a:ext>
              </a:extLst>
            </xdr14:cNvPr>
            <xdr14:cNvContentPartPr/>
          </xdr14:nvContentPartPr>
          <xdr14:nvPr macro=""/>
          <xdr14:xfrm>
            <a:off x="3071902" y="11245528"/>
            <a:ext cx="1127245" cy="353669"/>
          </xdr14:xfrm>
        </xdr:contentPart>
      </mc:Choice>
      <mc:Fallback xmlns="">
        <xdr:pic>
          <xdr:nvPicPr>
            <xdr:cNvPr id="38" name="Ink 37">
              <a:extLst>
                <a:ext uri="{FF2B5EF4-FFF2-40B4-BE49-F238E27FC236}">
                  <a16:creationId xmlns:a16="http://schemas.microsoft.com/office/drawing/2014/main" id="{9D988F21-5807-6CDC-F6DD-D25A2DA05F64}"/>
                </a:ext>
              </a:extLst>
            </xdr:cNvPr>
            <xdr:cNvPicPr/>
          </xdr:nvPicPr>
          <xdr:blipFill>
            <a:blip xmlns:r="http://schemas.openxmlformats.org/officeDocument/2006/relationships" r:embed="rId2"/>
            <a:stretch>
              <a:fillRect/>
            </a:stretch>
          </xdr:blipFill>
          <xdr:spPr>
            <a:xfrm>
              <a:off x="3062904" y="11236460"/>
              <a:ext cx="1144881" cy="371443"/>
            </a:xfrm>
            <a:prstGeom prst="rect">
              <a:avLst/>
            </a:prstGeom>
          </xdr:spPr>
        </xdr:pic>
      </mc:Fallback>
    </mc:AlternateContent>
    <xdr:clientData/>
  </xdr:twoCellAnchor>
  <xdr:twoCellAnchor editAs="oneCell">
    <xdr:from>
      <xdr:col>2</xdr:col>
      <xdr:colOff>809546</xdr:colOff>
      <xdr:row>68</xdr:row>
      <xdr:rowOff>1700</xdr:rowOff>
    </xdr:from>
    <xdr:to>
      <xdr:col>4</xdr:col>
      <xdr:colOff>113811</xdr:colOff>
      <xdr:row>69</xdr:row>
      <xdr:rowOff>12017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9" name="Ink 38">
              <a:extLst>
                <a:ext uri="{FF2B5EF4-FFF2-40B4-BE49-F238E27FC236}">
                  <a16:creationId xmlns:a16="http://schemas.microsoft.com/office/drawing/2014/main" id="{F5381D20-7389-9437-E454-F5AA8F435C72}"/>
                </a:ext>
              </a:extLst>
            </xdr14:cNvPr>
            <xdr14:cNvContentPartPr/>
          </xdr14:nvContentPartPr>
          <xdr14:nvPr macro=""/>
          <xdr14:xfrm>
            <a:off x="4619546" y="11713922"/>
            <a:ext cx="355543" cy="178066"/>
          </xdr14:xfrm>
        </xdr:contentPart>
      </mc:Choice>
      <mc:Fallback xmlns="">
        <xdr:pic>
          <xdr:nvPicPr>
            <xdr:cNvPr id="39" name="Ink 38">
              <a:extLst>
                <a:ext uri="{FF2B5EF4-FFF2-40B4-BE49-F238E27FC236}">
                  <a16:creationId xmlns:a16="http://schemas.microsoft.com/office/drawing/2014/main" id="{F5381D20-7389-9437-E454-F5AA8F435C72}"/>
                </a:ext>
              </a:extLst>
            </xdr:cNvPr>
            <xdr:cNvPicPr/>
          </xdr:nvPicPr>
          <xdr:blipFill>
            <a:blip xmlns:r="http://schemas.openxmlformats.org/officeDocument/2006/relationships" r:embed="rId4"/>
            <a:stretch>
              <a:fillRect/>
            </a:stretch>
          </xdr:blipFill>
          <xdr:spPr>
            <a:xfrm>
              <a:off x="4174520" y="11302410"/>
              <a:ext cx="377640" cy="19152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4-23T09:29:14.019"/>
    </inkml:context>
    <inkml:brush xml:id="br0">
      <inkml:brushProperty name="width" value="0.05" units="cm"/>
      <inkml:brushProperty name="height" value="0.05" units="cm"/>
    </inkml:brush>
  </inkml:definitions>
  <inkml:trace contextRef="#ctx0" brushRef="#br0">257 185 24575,'0'2'0,"0"0"0,-1 0 0,1 0 0,-1-1 0,1 1 0,-1 0 0,0 0 0,0-1 0,0 1 0,1-1 0,-2 1 0,1 0 0,0-1 0,0 0 0,0 1 0,-1-1 0,-1 1 0,-32 24 0,8-6 0,-96 108 0,117-118 0,-1 1 0,1 0 0,0 0 0,1 0 0,0 1 0,1 0 0,-4 13 0,1 24 0,7-45 0,-1-1 0,1 0 0,0 1 0,0-1 0,1 0 0,-1 1 0,1-1 0,0 0 0,0 1 0,0-1 0,0 0 0,2 4 0,0-4 0,-1-1 0,1 0 0,0 0 0,-1 0 0,1 0 0,0-1 0,0 1 0,0-1 0,0 0 0,7 2 0,31 6 0,-35-9 0,3 1 0,0 0 0,0-1 0,0 0 0,17-2 0,-24 1 0,1 1 0,-1-1 0,0 0 0,0 0 0,0 0 0,1 0 0,-1 0 0,0 0 0,0 0 0,0-1 0,-1 1 0,1-1 0,0 0 0,-1 1 0,1-1 0,-1 0 0,1 0 0,-1 0 0,0 0 0,0 0 0,0 0 0,-1 0 0,3-5 0,21-103 0,-1 6 0,-14 71 0,-2-1 0,6-58 0,-12 89 0,-1-1 0,0 1 0,0-1 0,0 0 0,1 1 0,0 0 0,0-1 0,0 1 0,0-1 0,0 1 0,3-5 0,-3 8 0,-1 1 0,1-1 0,-1 0 0,0 1 0,1-1 0,-1 1 0,0-1 0,1 1 0,-1-1 0,0 1 0,0-1 0,1 1 0,-1-1 0,0 1 0,0-1 0,0 1 0,0-1 0,0 1 0,1-1 0,-1 1 0,0 0 0,0-1 0,-1 1 0,1 0 0,2 17 0,-3 287 0,2-298 0,1 0 0,-1 0 0,1 0 0,0 0 0,1 0 0,4 8 0,-1 1 0,16 50 0,-21-65 0,0-1 0,-1 1 0,1 0 0,-1 0 0,1-1 0,0 1 0,0 0 0,-1-1 0,1 1 0,0 0 0,0-1 0,0 1 0,0-1 0,-1 0 0,1 1 0,0-1 0,0 0 0,0 1 0,0-1 0,0 0 0,0 0 0,0 0 0,0 0 0,0 0 0,0 0 0,0 0 0,0 0 0,-1 0 0,1-1 0,0 1 0,0 0 0,0 0 0,0-1 0,0 1 0,0-1 0,0 1 0,1-2 0,3-1 0,1 0 0,-1 0 0,0-1 0,7-6 0,1-2 0,-1-1 0,0 0 0,-1 0 0,0-1 0,16-31 0,-26 41 0,1 0 0,-1-1 0,0 1 0,0-1 0,-1 1 0,1-9 0,-1 8 0,0-1 0,1 1 0,0 0 0,0 0 0,2-6 0,6-10 0,-6 15 0,-1 1 0,0-1 0,0 0 0,3-11 0,-5 14 0,0 1 0,0-1 0,0 1 0,0-1 0,0 1 0,-1 0 0,1-1 0,-1 1 0,0-1 0,1 1 0,-1 0 0,0-1 0,0 1 0,-1 0 0,1 0 0,-2-2 0,-9-16 0,-11-13 0,22 31 0,-1 1 0,1-1 0,-1 1 0,1-1 0,-1 1 0,0 0 0,0 0 0,0 0 0,1 0 0,-1 0 0,0 0 0,0 0 0,0 1 0,0-1 0,-3 0 0,3 1 0,1 1 0,0-1 0,-1 1 0,1-1 0,0 1 0,0-1 0,-1 1 0,1 0 0,0-1 0,0 1 0,0 0 0,0 0 0,0 0 0,0 0 0,0 0 0,0 0 0,0 0 0,1 0 0,-1 1 0,0-1 0,1 0 0,-1 0 0,1 1 0,-1-1 0,1 0 0,0 1 0,-1 0 0,-8 40 0,8-24 0,1-1 0,0 1 0,5 31 0,-4-42 0,0 0 0,1 0 0,0 0 0,0 0 0,1-1 0,0 1 0,0-1 0,0 1 0,1-1 0,0 0 0,0-1 0,6 7 0,-8-10 0,6 7 0,3 1 0,-1-1 0,13 8 0,-18-14 0,0-1 0,0 0 0,0 1 0,0-2 0,0 1 0,0 0 0,1-1 0,-1 0 0,0 0 0,0-1 0,6 0 0,-3 0 0,-4 1 0,0-1 0,0 0 0,0 0 0,0-1 0,0 1 0,0-1 0,5-2 0,-7 3 0,-1-1 0,0 0 0,1 0 0,-1 0 0,0-1 0,1 1 0,-1 0 0,0 0 0,0-1 0,0 1 0,0 0 0,0-1 0,-1 1 0,1-1 0,0 1 0,-1-1 0,1 0 0,-1 1 0,1-1 0,-1-3 0,4-11 0,5-30 0,-8 43 0,-1-1 0,0 0 0,0 1 0,0-1 0,0 1 0,-1-1 0,1 0 0,-1 1 0,-2-7 0,3 9 0,0 1 0,0-1 0,0 1 0,-1-1 0,1 1 0,0-1 0,0 1 0,-1 0 0,1-1 0,0 1 0,-1-1 0,1 1 0,0 0 0,-1-1 0,1 1 0,-1 0 0,1-1 0,-1 1 0,1 0 0,0-1 0,-1 1 0,1 0 0,-1 0 0,1 0 0,-1 0 0,0-1 0,1 1 0,-1 0 0,0 0 0,0 1 0,0-1 0,0 0 0,1 1 0,-1-1 0,0 1 0,0-1 0,0 1 0,0-1 0,1 1 0,-1 0 0,0-1 0,1 1 0,-1 0 0,-1 1 0,0 1 0,0 0 0,0 0 0,0 1 0,0-1 0,1 1 0,-1-1 0,0 6 0,0-1 0,2 0 0,-1 0 0,1 0 0,0 0 0,1 9 0,-1-16 0,1 1 0,-1 0 0,0-1 0,1 1 0,-1-1 0,1 1 0,-1-1 0,1 0 0,0 1 0,0-1 0,-1 0 0,1 1 0,0-1 0,0 0 0,0 0 0,1 0 0,-1 0 0,0 0 0,0 0 0,0 0 0,1 0 0,-1 0 0,1 0 0,-1-1 0,0 1 0,1-1 0,-1 1 0,1-1 0,0 1 0,-1-1 0,4 0 0,-3 1 0,0-1 0,1 0 0,-1 1 0,0-1 0,1 0 0,-1 0 0,0 0 0,1-1 0,-2 1 0,1-1 0,1 1 0,-1-1 0,0 0 0,0 1 0,1-1 0,-1 0 0,0-1 0,0 1 0,0 0 0,0-1 0,0 1 0,-1-1 0,1 1 0,0-1 0,-1 0 0,1 0 0,-1 0 0,0 0 0,3-4 0,3-7 0,0 0 0,-1 0 0,8-26 0,6-12 0,-18 49 0,-1 0 0,1 0 0,-1 1 0,1-1 0,0 0 0,-1 1 0,1 0 0,0-1 0,0 1 0,0 0 0,0 0 0,0 0 0,0 0 0,0 1 0,1-1 0,-1 1 0,0-1 0,1 1 0,-1 0 0,0 0 0,1 0 0,-1 0 0,0 0 0,3 1 0,4-1 0,-1 1 0,1 0 0,-1 1 0,1 0 0,9 4 0,-15-4 0,-1-1 0,1 1 0,-1-1 0,1 1 0,-1 0 0,0 0 0,0 0 0,0 0 0,0 1 0,0-1 0,0 0 0,2 4 0,16 37 0,-7-13 0,-10-25 0,9 18 0,27 39 0,-34-56-1365</inkml:trace>
  <inkml:trace contextRef="#ctx0" brushRef="#br0" timeOffset="2152.11">1050 371 24575,'-35'35'0,"2"2"0,4 1 0,-1 1 0,-26 48 0,-18 21 0,11-17 0,52-74 0,-1 0 0,-25 28 0,17-20-1365</inkml:trace>
  <inkml:trace contextRef="#ctx0" brushRef="#br0" timeOffset="16112.23">1018 605 24575,'1'-4'0,"1"1"0,-1-1 0,0 1 0,1 0 0,0 0 0,0 0 0,0-1 0,0 2 0,4-5 0,2-4 0,51-70 0,-53 73 0,0 0 0,1 1 0,0 0 0,9-7 0,3-5 0,6 4 0,-24 14 0,0 0 0,-1 1 0,1-1 0,0 1 0,0 0 0,0-1 0,0 1 0,0 0 0,0-1 0,0 1 0,0 0 0,-1 0 0,1 0 0,0 0 0,0 0 0,0 0 0,0 0 0,0 0 0,0 0 0,0 0 0,0 0 0,0 1 0,0-1 0,0 0 0,1 1 0,-2 1 0,-1 0 0,1 0 0,-1 0 0,0-1 0,0 1 0,0 0 0,0-1 0,0 1 0,0-1 0,0 1 0,0-1 0,0 1 0,-1-1 0,1 0 0,-1 0 0,-2 2 0,-3 4 0,4-3 0,1 0 0,-1 0 0,1 0 0,-1 0 0,1 1 0,0-1 0,0 1 0,1-1 0,-3 10 0,4-12 0,0 1 0,-1-1 0,1 1 0,0 0 0,1-1 0,-1 1 0,0-1 0,1 1 0,-1-1 0,1 0 0,0 1 0,0-1 0,0 1 0,0-1 0,0 0 0,0 0 0,1 0 0,-1 0 0,1 0 0,2 3 0,-3-3 0,0-1 0,0 1 0,0 0 0,-1 0 0,1 0 0,0 0 0,0 0 0,0 0 0,-1 0 0,1 0 0,-1 0 0,0 0 0,0 0 0,1 1 0,-1-1 0,-1 0 0,1 4 0,-1-4 0,1 0 0,0 0 0,0 0 0,0 0 0,0 0 0,0 0 0,0 0 0,1-1 0,-1 1 0,1 0 0,-1 0 0,1 0 0,-1 0 0,1-1 0,2 4 0,-3-5 0,0 1 0,1-1 0,-1 0 0,0 0 0,0 0 0,0 0 0,1 0 0,-1 0 0,0 0 0,0 1 0,0-1 0,1 0 0,-1 0 0,0 0 0,0 0 0,0 0 0,1 0 0,-1 0 0,0 0 0,0 0 0,1 0 0,-1 0 0,0 0 0,0 0 0,0-1 0,1 1 0,-1 0 0,0 0 0,0 0 0,0 0 0,1 0 0,-1 0 0,0 0 0,0-1 0,0 1 0,1 0 0,-1 0 0,9-12 0,2-12 0,-6 9 0,-1 0 0,3-25 0,2-8 0,-7 25 0,2-5 0,-4 28 0,0 0 0,0 0 0,0-1 0,0 1 0,1 0 0,-1 0 0,0-1 0,0 1 0,0 0 0,0 0 0,0 0 0,0-1 0,1 1 0,-1 0 0,0 0 0,0 0 0,0-1 0,1 1 0,-1 0 0,0 0 0,0 0 0,1 0 0,-1 0 0,0 0 0,0-1 0,1 1 0,-1 0 0,0 0 0,0 0 0,1 0 0,-1 0 0,0 0 0,0 0 0,1 0 0,-1 0 0,0 0 0,0 0 0,1 0 0,8 10 0,4 13 0,-9-4 0,1 1 0,-2 0 0,0 0 0,0 28 0,-1-10 0,-2-38 0,0 0 0,0 0 0,0 0 0,-1 1 0,1-1 0,0 0 0,0 0 0,0 0 0,0 0 0,0 1 0,0-1 0,0 0 0,0 0 0,0 0 0,0 0 0,0 1 0,0-1 0,0 0 0,0 0 0,0 0 0,0 0 0,0 1 0,0-1 0,0 0 0,0 0 0,0 0 0,1 0 0,-1 1 0,0-1 0,0 0 0,0 0 0,0 0 0,0 0 0,0 0 0,0 0 0,1 1 0,-1-1 0,0 0 0,0 0 0,0 0 0,0 0 0,1 0 0,-1 0 0,0 0 0,0 0 0,0 0 0,0 0 0,1 0 0,-1 0 0,0 0 0,0 0 0,0 0 0,0 0 0,1 0 0,6-11 0,4-19 0,-10 29 0,4-18 0,1 0 0,2 0 0,-1 1 0,1 1 0,2-1 0,20-29 0,-20 25 0,-10 20 0,1 0 0,-1 0 0,1 0 0,0 0 0,0 0 0,-1 0 0,2 0 0,-1 1 0,0-1 0,2-2 0,-3 4 0,1 0 0,-1 0 0,1 0 0,-1 0 0,1 0 0,-1 0 0,1 0 0,-1 0 0,1 0 0,-1 0 0,0 0 0,1 0 0,-1 1 0,1-1 0,-1 0 0,1 0 0,-1 0 0,0 1 0,1-1 0,-1 0 0,1 1 0,-1-1 0,0 0 0,1 1 0,-1-1 0,0 0 0,0 1 0,1-1 0,-1 1 0,0-1 0,0 0 0,0 1 0,1-1 0,-1 1 0,0-1 0,0 1 0,0-1 0,0 1 0,0-1 0,0 1 0,6 21 0,-3 3 0,-1 0 0,-4 40 0,1-14 0,17-86 0,-6-6 0,-10 35 0,1 1 0,0 0 0,0-1 0,1 1 0,0 0 0,0 0 0,0 0 0,0 0 0,1 0 0,-1 1 0,1-1 0,-1 1 0,6-5 0,-4 5 0,0 0 0,1 0 0,-1 0 0,1 1 0,0 0 0,9-5 0,-13 8 0,0-1 0,0 1 0,0 0 0,1-1 0,-1 1 0,0 0 0,0 0 0,0 0 0,0 0 0,0 0 0,0 0 0,0 0 0,0 0 0,0 0 0,0 0 0,0 1 0,0-1 0,2 1 0,-2 0 0,0 0 0,0 0 0,0-1 0,-1 1 0,1 0 0,0 1 0,0-1 0,-1 0 0,1 0 0,0 0 0,-1 0 0,1 1 0,-1-1 0,0 0 0,1 0 0,-1 1 0,0-1 0,0 0 0,0 2 0,9 37 0,-7-30 0,0-1 0,0 0 0,-1 1 0,1 10 0,-3-8 0,0-9 0,1 1 0,0-1 0,-1 0 0,1 0 0,1 0 0,-1 1 0,0-1 0,1 0 0,1 5 0,-2-7 0,1-1 0,-1 0 0,0 0 0,0 0 0,1 0 0,-1 0 0,0 1 0,0-1 0,1 0 0,-1 0 0,0 0 0,0 0 0,0 0 0,0 0 0,0 0 0,1 0 0,-1 0 0,0 0 0,0 0 0,1 0 0,-1 0 0,0-1 0,0 1 0,1 0 0,-1 0 0,0 0 0,0 0 0,1 0 0,-1-1 0,0 1 0,0 0 0,1 0 0,-1 0 0,0 0 0,0-1 0,0 1 0,0 0 0,1 0 0,-1-1 0,0 1 0,0 0 0,0 0 0,0-1 0,0 1 0,0 0 0,0-1 0,0 1 0,8-15 0,-8 14 0,6-15 0,-1 1 0,0-1 0,4-32 0,-7 33 0,-1 13 0,0-1 0,-1 1 0,1 0 0,0 0 0,0 0 0,0 0 0,1 0 0,-1 1 0,0-1 0,1 0 0,-1 0 0,1 1 0,-1-1 0,1 1 0,0-1 0,0 1 0,0 0 0,0 0 0,0 0 0,0 0 0,0 0 0,0 0 0,0 0 0,0 1 0,0-1 0,4 0 0,7 0 0,-1-1 0,1 1 0,18 2 0,-21-1 0,-50 18 0,36-14 0,0-1 0,0 1 0,1 0 0,-1 0 0,1 1 0,1-1 0,-1 1 0,0 0 0,0-1 0,1 1 0,0 0 0,0 1 0,0-1 0,1 0 0,0 0 0,0 1 0,0-1 0,0 1 0,1-1 0,0 1 0,0-1 0,1 0 0,1 8 0,-2-12 0,0 0 0,0 0 0,1 0 0,-1 0 0,1 0 0,-1 0 0,0 0 0,1 0 0,0-1 0,-1 1 0,1 0 0,-1 0 0,1 0 0,0-1 0,0 1 0,-1 0 0,1-1 0,0 1 0,0-1 0,0 1 0,0-1 0,0 1 0,0-1 0,0 1 0,0-1 0,0 0 0,0 0 0,0 1 0,-1-1 0,1 0 0,0 0 0,0 0 0,0 0 0,0 0 0,0-1 0,0 1 0,1 0 0,1-1 0,-1 1 0,1 0 0,-1-1 0,1 0 0,-1 0 0,1 1 0,-1-1 0,1-1 0,-1 1 0,0 0 0,0-1 0,-1 1 0,1-1 0,3-2 0,-2-1 0,0-1 0,0 1 0,-1-1 0,0 1 0,0-1 0,-1 0 0,1 1 0,-1-1 0,0 0 0,-1 0 0,0 0 0,1 0 0,-2 0 0,1 0 0,-1 0 0,-1-6 0,-2-8 0,-1-1 0,-1 2 0,-10-27 0,7 29 0,-16-28 0,19 36 0,0 0 0,0 0 0,1 0 0,1-1 0,-1 0 0,2 0 0,-1 0 0,1 0 0,-2-14 0,1-16 0,2 25 0,1 13 0,1 6 0,2 17 0,1 1 0,1-1 0,0 0 0,2-1 0,0 1 0,18 37 0,-19-45 0,46 132 0,-44-121 0,-1 0 0,-1 0 0,-1 0 0,0 32 0,-4-53 0,1 0 0,-1 0 0,1-1 0,-1 1 0,1 0 0,0 0 0,0 0 0,0-1 0,0 1 0,1-1 0,-1 1 0,1-1 0,-1 1 0,1-1 0,3 4 0,-4-6 0,0 1 0,0 0 0,0-1 0,0 1 0,0-1 0,0 1 0,0-1 0,-1 1 0,1-1 0,0 0 0,0 1 0,0-1 0,0 0 0,0 0 0,0 0 0,0 0 0,0 0 0,0 0 0,0 0 0,0 0 0,0 0 0,0 0 0,1-1 0,-1 1 0,0 0 0,0-1 0,0 1 0,-1-1 0,1 1 0,0-1 0,0 1 0,0-1 0,0 0 0,0 0 0,-1 1 0,1-1 0,0 0 0,0 0 0,-1 0 0,1 0 0,-1 0 0,1 0 0,0-1 0,3-6 0,1 0 0,-1 0 0,-1 0 0,5-15 0,-7 19 0,0 0 0,0-1 0,0 1 0,0-1 0,-1 1 0,1-1 0,-1 1 0,-1-1 0,1 1 0,0 0 0,-2-6 0,-2 4-1365</inkml:trace>
  <inkml:trace contextRef="#ctx0" brushRef="#br0" timeOffset="17483.46">1877 398 24575,'9'-3'0,"22"-12"0,26-15 0,15-11 0,4-5 0,-4 1 0,-11 2 0,-10 5 0,-14 7 0,-6 2 0,-9 3 0,-2 4 0,-3 5 0,-4 5-8191</inkml:trace>
  <inkml:trace contextRef="#ctx0" brushRef="#br0" timeOffset="20141.18">2318 350 24575,'1'-37'0,"13"-68"0,-4 43 0,-3 31 0,-7 31 0,0 0 0,0 0 0,0 0 0,0 0 0,0 0 0,0 0 0,0 0 0,0 0 0,0 0 0,0 0 0,0 0 0,0 0 0,0 0 0,0 0 0,0 0 0,0 0 0,1 0 0,-1 0 0,0 0 0,0 0 0,0 0 0,0 0 0,0 0 0,0 0 0,0 0 0,0 0 0,0 0 0,0 0 0,0 0 0,0 0 0,0 0 0,0 0 0,0 0 0,0 0 0,1 0 0,-1 0 0,0 0 0,0 0 0,0 0 0,0 0 0,0 0 0,0 0 0,0 0 0,0 0 0,0 0 0,0 0 0,0 19 0,-4 21 0,-14 58 0,10-64 0,3 1 0,-5 60 0,12 41 0,-3 97 0,-4-207-1365</inkml:trace>
  <inkml:trace contextRef="#ctx0" brushRef="#br0" timeOffset="21824.09">2334 428 24575,'9'-5'0,"-1"0"0,0 0 0,1-1 0,-2-1 0,14-12 0,30-42 0,-35 42 0,10-10 0,-17 19 0,0 0 0,-1 0 0,0 0 0,-1-1 0,12-23 0,-17 28 48,0-1 1,-1 1-1,0 0 0,0 0 0,-1 0 0,0-7 0,0 5-388,0 1-1,1 0 1,0-1-1,2-7 1</inkml:trace>
  <inkml:trace contextRef="#ctx0" brushRef="#br0" timeOffset="23172.4">2440 460 24575</inkml:trace>
  <inkml:trace contextRef="#ctx0" brushRef="#br0" timeOffset="25784.18">2418 407 24575,'9'10'0,"2"0"0,0 0 0,0-1 0,24 14 0,-26-18 0,-4-2 0,0 1 0,1-1 0,0-1 0,0 1 0,0-1 0,13 3 0,-14-4 0,1 1 0,-1-1 0,0 1 0,0 0 0,0 1 0,0-1 0,0 1 0,-1 0 0,1 0 0,-1 0 0,6 6 0,-7-6 0,0 0 0,0 0 0,-1 0 0,0 1 0,1-1 0,-1 1 0,0 0 0,0 0 0,0-1 0,0 1 0,-1 0 0,0 1 0,1-1 0,0 7 0,-4 30 240,1-34-373,1 0-1,-1-1 0,1 1 0,0 0 0,0-1 1,1 1-1,0 0 0,0-1 0,1 1 1,0-1-1,3 9 0</inkml:trace>
  <inkml:trace contextRef="#ctx0" brushRef="#br0" timeOffset="29578.17">2744 499 24575,'-1'64'0,"2"67"0,-1-131 0,0 0 0,0 1 0,0-1 0,0 0 0,0 1 0,0-1 0,0 0 0,0 1 0,0-1 0,0 0 0,0 1 0,0-1 0,0 0 0,0 1 0,0-1 0,0 0 0,0 1 0,0-1 0,0 0 0,1 0 0,-1 1 0,0-1 0,0 0 0,0 1 0,1-1 0,-1 0 0,0 0 0,0 0 0,1 1 0,-1-1 0,0 0 0,0 0 0,1 0 0,0 1 0,6-11 0,4-20 0,-9 24 0,0 1 0,0-1 0,1 1 0,0 0 0,0 0 0,0 0 0,0 1 0,1-1 0,0 1 0,0 0 0,0 0 0,1 0 0,5-4 0,6-6 0,-14 13 0,-2-1 0,1 0 0,1 0 0,-1 0 0,0 0 0,0 0 0,0 0 0,0 0 0,0 0 0,0 0 0,-1 0 0,1-1 0,-1 1 0,0 0 0,1 0 0,-1-1 0,0 1 0,0 0 0,-1-1 0,0-3 0,1 4 0,0-1 0,-1 1 0,1-1 0,0 1 0,1-1 0,-1 1 0,0-1 0,1 1 0,-1-1 0,1 1 0,0-1 0,0 1 0,2-5 0,-2 6 0,-1 0 0,1 0 0,0 0 0,0 0 0,0 0 0,0 0 0,0 0 0,0 0 0,0 0 0,0 1 0,0-1 0,0 0 0,0 1 0,1-1 0,-1 1 0,0-1 0,0 1 0,1 0 0,-1-1 0,0 1 0,1 0 0,-1 0 0,0 0 0,1 0 0,-1 0 0,0 0 0,1 0 0,-1 0 0,0 1 0,0-1 0,1 1 0,-1-1 0,0 1 0,2 0 0,-1 0 0,1 1 0,-1 0 0,0 0 0,1 0 0,-1 0 0,0 0 0,0 0 0,0 1 0,0-1 0,0 1 0,0-1 0,-1 1 0,2 3 0,0 2 0,0 0 0,-1 1 0,2 15 0,4 17 0,-2-13 248,-6-24-355,0-1-1,1 1 0,-1-1 1,1 1-1,0-1 1,0 1-1,0-1 1,1 0-1,-1 1 1,1-1-1,-1 0 1,1 0-1,0 0 1,4 4-1</inkml:trace>
  <inkml:trace contextRef="#ctx0" brushRef="#br0" timeOffset="32486.51">3093 460 24575,'-1'2'0,"-1"0"0,1 0 0,-1 0 0,1 0 0,-1 0 0,0 0 0,0-1 0,0 1 0,0-1 0,0 1 0,-3 1 0,-1 1 0,-12 9 0,12-9 0,0 1 0,0-1 0,0 1 0,0 1 0,0-1 0,1 1 0,0 0 0,0 0 0,0 1 0,-6 12 0,-5 7 0,-6 10 0,21-34 0,1 0 0,-1-1 0,1 1 0,-1 0 0,0 0 0,1 0 0,0 0 0,-1 0 0,1 0 0,0 0 0,0 0 0,0 0 0,0 0 0,1 0 0,-1 0 0,1 2 0,-1-3 0,1-1 0,-1 1 0,0 0 0,1-1 0,-1 1 0,0 0 0,0-1 0,1 1 0,-1 0 0,1-1 0,0 1 0,-1-1 0,1 1 0,0-1 0,0 1 0,-1-1 0,1 0 0,0 1 0,0-1 0,-1 0 0,1 1 0,0-1 0,0 0 0,0 0 0,0 0 0,-1 0 0,1 0 0,0 0 0,0 0 0,0 0 0,0 0 0,-1 0 0,1-1 0,0 1 0,0 0 0,0 0 0,-1-1 0,2 0 0,0 0 0,0 1 0,-1-1 0,1 0 0,-1 0 0,1 0 0,-1 0 0,0 0 0,1 0 0,-1-1 0,0 1 0,0 0 0,0-1 0,0 1 0,0-1 0,0 1 0,0-1 0,0 1 0,0-3 0,5-29 0,-4 18 0,0 1 0,7-20 0,-3 3 321,-6 26-532,1 0 1,-1 0-1,1 1 0,1-1 0,-1 1 0,0-1 1,3-4-1</inkml:trace>
  <inkml:trace contextRef="#ctx0" brushRef="#br0" timeOffset="35114.8">2635 844 24575,'6'5'0,"0"1"0,-1 1 0,0-1 0,0 1 0,-1 0 0,6 12 0,-8-16 0,-1 0 0,0-1 0,0 1 0,0 0 0,-1 0 0,1 1 0,-1-1 0,0 0 0,0 0 0,0 0 0,0 0 0,0 0 0,-1 0 0,1 0 0,-1 0 0,0 0 0,0 0 0,0 0 0,0 0 0,0 0 0,-2 2 0,3-5 0,-1 0 0,1 0 0,0 0 0,0 0 0,0 1 0,0-1 0,0 0 0,0 0 0,0 0 0,0 0 0,0 0 0,0 0 0,0 0 0,0 0 0,-1 1 0,1-1 0,0 0 0,0 0 0,0 0 0,0 0 0,0 0 0,0 0 0,0 0 0,0 1 0,0-1 0,0 0 0,0 0 0,0 0 0,0 0 0,1 0 0,-1 0 0,0 1 0,0-1 0,0 0 0,0 0 0,0 0 0,0 0 0,0 0 0,0 0 0,0 0 0,0 0 0,0 0 0,0 1 0,0-1 0,1 0 0,-1 0 0,0 0 0,0 0 0,0 0 0,0 0 0,0 0 0,0 0 0,1 0 0,9-1 0,10-5 0,1-1 135,20-9 18,-39 16-245,0-2 0,0 1 0,-1 0 0,1 0 1,0 0-1,-1-1 0,1 1 0,-1-1 0,1 0 1,-1 1-1,1-1 0,-1 0 0,0 0 0,0 0 0,0 0 1,0 0-1,0-2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4-23T09:30:05.383"/>
    </inkml:context>
    <inkml:brush xml:id="br0">
      <inkml:brushProperty name="width" value="0.05" units="cm"/>
      <inkml:brushProperty name="height" value="0.05" units="cm"/>
    </inkml:brush>
  </inkml:definitions>
  <inkml:trace contextRef="#ctx0" brushRef="#br0">119 260 24575,'-1'2'0,"0"1"0,-1 0 0,1-1 0,-1 1 0,0-1 0,1 0 0,-1 1 0,0-1 0,0 0 0,0 0 0,-1 0 0,1 0 0,-4 2 0,-6 7 0,-11 10 0,17-16 0,1 0 0,-1 1 0,1 0 0,0 0 0,-5 7 0,7-7 0,0 0 0,1 0 0,-1 0 0,1 0 0,1 0 0,-2 9 0,3-14 0,0-1 0,0 1 0,1 0 0,-1-1 0,0 1 0,1 0 0,-1-1 0,0 1 0,1-1 0,-1 1 0,1-1 0,-1 1 0,1-1 0,-1 1 0,1-1 0,-1 1 0,1-1 0,-1 1 0,1-1 0,0 0 0,-1 0 0,1 1 0,0-1 0,-1 0 0,1 0 0,0 0 0,-1 1 0,1-1 0,0 0 0,0 0 0,-1 0 0,1 0 0,0 0 0,-1-1 0,1 1 0,0 0 0,-1 0 0,1 0 0,1-1 0,27-9 0,-22 7 0,0 0 0,0 0 0,0 1 0,13-3 0,7-2 0,-25 7 0,0-1 0,0 0 0,0 0 0,0 0 0,0 0 0,0 0 0,0 0 0,0-1 0,0 1 0,0-1 0,-1 1 0,1-1 0,-1 0 0,1 1 0,-1-1 0,0 0 0,1 0 0,-1 0 0,0 0 0,0 0 0,0-3 0,1-3 0,0 1 0,-1-1 0,0 0 0,-1-15 0,2-12 0,1 34 0,2 8 0,2 7 0,-3 2 0,0 1 0,2 19 0,2 11 0,-5-39 0,0 0 0,1-1 0,0 0 0,1 0 0,-1 0 0,1 0 0,0-1 0,7 7 0,-11-12 0,-1-1 0,1 0 0,-1 1 0,1-1 0,-1 0 0,1 1 0,-1-1 0,1 0 0,-1 1 0,1-1 0,0 0 0,-1 0 0,1 0 0,-1 0 0,1 1 0,-1-1 0,1 0 0,0 0 0,-1 0 0,1 0 0,-1 0 0,1 0 0,0-1 0,-1 1 0,1 0 0,-1 0 0,1 0 0,1-1 0,-1 0 0,0 0 0,0 0 0,0 0 0,0 0 0,0-1 0,0 1 0,0 0 0,0 0 0,0-1 0,-1 1 0,2-2 0,0-4 0,1 0 0,-1 0 0,2-13 0,-4 1 0,-1 16 0,1-1 0,0 1 0,0-1 0,0 1 0,1 0 0,-1-1 0,1 1 0,1-6 0,-2 9 0,0 0 0,0 0 0,0 0 0,0 0 0,0 0 0,0 0 0,0 0 0,1-1 0,-1 1 0,0 0 0,0 0 0,0 0 0,0 0 0,0 0 0,0 0 0,0 0 0,0 0 0,0 0 0,1 0 0,-1 0 0,0-1 0,0 1 0,0 0 0,0 0 0,0 0 0,0 0 0,1 0 0,-1 0 0,0 0 0,0 0 0,0 0 0,0 0 0,0 0 0,0 0 0,1 0 0,-1 0 0,0 0 0,0 1 0,0-1 0,0 0 0,0 0 0,0 0 0,0 0 0,1 0 0,-1 0 0,0 0 0,0 0 0,0 0 0,0 0 0,0 0 0,0 1 0,0-1 0,5 10 0,0 9 0,-4-18 0,0-5 0,2-15 0,1-27 0,-4 0 0,0 40 0,-1 30 0,1 16 0,1 46 0,-1-85 0,0-1 0,0 1 0,0 0 0,1 0 0,-1 0 0,0 0 0,1-1 0,-1 1 0,1 0 0,-1 0 0,0-1 0,1 1 0,0 0 0,-1-1 0,1 1 0,-1-1 0,1 1 0,0-1 0,-1 1 0,1-1 0,0 1 0,0-1 0,1 1 0,0 0 0,1 0 0,0 0 0,-1-1 0,1 1 0,0-1 0,0 0 0,5 0 0,-5 0 0,0 0 0,1 0 0,-1 0 0,1-1 0,-1 0 0,0 0 0,0 0 0,1 0 0,-1 0 0,0 0 0,0-1 0,0 0 0,4-2 0,-6 2 0,1-1 0,-1 1 0,0 0 0,0-1 0,0 0 0,0 1 0,0-1 0,0 1 0,-1-1 0,1 0 0,-1 1 0,0-6 0,-2-40 0,1 22 0,1-71 0,0 97 0,0-1 0,0 0 0,0 0 0,1 0 0,-1 1 0,0-1 0,0 0 0,0 0 0,1 1 0,-1-1 0,1 0 0,-1 0 0,0 1 0,1-1 0,-1 0 0,1 1 0,-1-1 0,1 1 0,0-1 0,-1 1 0,1-1 0,0 1 0,-1-1 0,1 1 0,0 0 0,-1-1 0,1 1 0,0 0 0,0 0 0,0-1 0,-1 1 0,1 0 0,0 0 0,1 0 0,35 5 0,-34-4 0,0 0 0,0 0 0,0-1 0,0 1 0,0-1 0,1 0 0,-1 0 0,0 0 0,0 0 0,5-1 0,-6 0 0,-1 0 0,1 0 0,-1-1 0,0 1 0,1 0 0,-1-1 0,0 1 0,0-1 0,0 1 0,0-1 0,0 0 0,-1 1 0,1-1 0,0 0 0,0-2 0,7-31 0,-7 28 0,4-25 0,-2 1 0,-1-51 0,-11 159 0,9-27 0,0-14 0,-7 62 0,5-72 0,0 1 0,2 0 0,3 32 0,-3-57 0,1-1 0,-1 1 0,1-1 0,0 0 0,-1 1 0,1-1 0,0 0 0,0 0 0,0 0 0,0 1 0,0-1 0,0 0 0,0 0 0,0 0 0,0 0 0,1-1 0,-1 1 0,0 0 0,1 0 0,-1-1 0,1 1 0,-1-1 0,0 1 0,1-1 0,-1 0 0,1 0 0,-1 1 0,1-1 0,-1 0 0,3-1 0,2 2 0,-1-1 0,0 0 0,0-1 0,0 1 0,0-1 0,0 0 0,0 0 0,6-3 0,-8 2 0,0 0 0,1 0 0,-1 0 0,0-1 0,0 1 0,0-1 0,-1 0 0,1 0 0,-1 0 0,1 0 0,-1-1 0,0 1 0,0 0 0,-1-1 0,1 0 0,-1 1 0,2-6 0,-1 1 0,0 0 0,-1 0 0,0 0 0,0 0 0,-1-1 0,1 1 0,-3-10 0,2 17 0,0 1 0,0-1 0,0 1 0,0-1 0,0 0 0,0 1 0,0-1 0,0 1 0,0-1 0,-1 0 0,1 1 0,0-1 0,0 1 0,-1-1 0,1 1 0,0-1 0,-1 1 0,1-1 0,-1 1 0,1-1 0,-1 1 0,1-1 0,-1 1 0,0 0 0,1 0 0,-1 0 0,1 0 0,-1 0 0,0 0 0,1 0 0,-1 0 0,1 0 0,-1 0 0,1 0 0,-1 1 0,1-1 0,-1 0 0,1 0 0,-1 1 0,1-1 0,0 0 0,-1 1 0,1-1 0,-1 1 0,-1 1 0,0 0 0,0 0 0,0 0 0,1 1 0,-1-1 0,1 0 0,0 1 0,-1-1 0,0 5 0,1 1 0,-1-1 0,2 1 0,-1-1 0,1 1 0,0-1 0,1 1 0,-1-1 0,4 11 0,-4-17 0,1 0 0,0 0 0,0 0 0,0 0 0,0 0 0,-1 0 0,1 0 0,0 0 0,1-1 0,-1 1 0,0 0 0,0-1 0,0 1 0,0-1 0,0 1 0,1-1 0,-1 0 0,0 1 0,0-1 0,1 0 0,-1 0 0,0 0 0,1 0 0,-1 0 0,0 0 0,0 0 0,1 0 0,-1-1 0,0 1 0,0 0 0,1-1 0,0 0 0,5-1 0,1-1 0,-1 1 0,13-9 0,-3 2 0,-11 6 0,-1 1 0,1-1 0,-1 0 0,1-1 0,-1 0 0,0 0 0,0 0 0,-1 0 0,1 0 0,-1-1 0,0 0 0,0 0 0,3-7 0,7-16 0,-10 22 0,-1-1 0,1 1 0,-1-1 0,-1 0 0,1 0 0,-1 0 0,0-1 0,1-13 0,-3 21 0,0 0 0,0 0 0,0 0 0,0 0 0,0 0 0,0 0 0,0 0 0,0 0 0,0 0 0,-1 0 0,1 0 0,0 0 0,0 0 0,0 0 0,0 0 0,0 0 0,0 0 0,0 0 0,0 0 0,0 0 0,0 0 0,0 0 0,2 13 0,1-9 0,0 0 0,0 0 0,1 0 0,-1-1 0,1 1 0,0-1 0,0 0 0,1 0 0,4 3 0,24 19 0,-31-23 0,-1 0 0,0-1 0,1 1 0,-1 0 0,0 0 0,0 0 0,0 0 0,0 0 0,0 0 0,-1 0 0,1 0 0,0 0 0,-1 0 0,0 0 0,1 0 0,-1 4 0,-1-3 0,0-1 0,0 1 0,0 0 0,0 0 0,0-1 0,0 1 0,-1 0 0,1-1 0,-1 0 0,0 1 0,0-1 0,0 0 0,0 0 0,0 0 0,0 0 0,0 0 0,-1 0 0,-2 1 0,-1 1 0,1-1 0,-1 0 0,0 0 0,0 0 0,0-1 0,0 0 0,-8 2 0,6-2 0,1-1 0,-1-1 0,0 1 0,0-1 0,1-1 0,-1 1 0,0-1 0,-8-2 0,16 3 0,0 0 0,0 0 0,0 0 0,0 0 0,0-1 0,-1 1 0,1 0 0,0 0 0,0 0 0,0 0 0,0 0 0,0 0 0,0 0 0,-1 0 0,1 0 0,0 0 0,0-1 0,0 1 0,0 0 0,0 0 0,0 0 0,0 0 0,0 0 0,0 0 0,0 0 0,0-1 0,0 1 0,0 0 0,0 0 0,0 0 0,0 0 0,0 0 0,0-1 0,0 1 0,0 0 0,0 0 0,0 0 0,0 0 0,0 0 0,0 0 0,0-1 0,0 1 0,0 0 0,0 0 0,0 0 0,0 0 0,0 0 0,0 0 0,0-1 0,0 1 0,1 0 0,-1 0 0,10-5 0,12 0 0,25 3 159,-25 2-101,37-5-1,-54 5-183,1-1 0,-1-1 0,0 1 0,0-1 0,0 0 0,0 0 0,0 0-1,-1-1 1,1 1 0,0-1 0,-1 0 0,5-5 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1"/>
  <sheetViews>
    <sheetView tabSelected="1" topLeftCell="B1" zoomScale="90" zoomScaleNormal="90" workbookViewId="0">
      <selection activeCell="E52" sqref="E52"/>
    </sheetView>
  </sheetViews>
  <sheetFormatPr defaultRowHeight="13.5" x14ac:dyDescent="0.35"/>
  <cols>
    <col min="1" max="1" width="14.9375" customWidth="1"/>
    <col min="2" max="2" width="35.0625" customWidth="1"/>
    <col min="3" max="3" width="11.6875" style="1" bestFit="1" customWidth="1"/>
    <col min="4" max="4" width="2.0625" style="1" customWidth="1"/>
    <col min="5" max="5" width="13.3125" style="1" bestFit="1" customWidth="1"/>
    <col min="6" max="6" width="14" style="1" customWidth="1"/>
    <col min="7" max="7" width="4.875" bestFit="1" customWidth="1"/>
    <col min="8" max="8" width="44.3125" style="52" bestFit="1" customWidth="1"/>
    <col min="9" max="9" width="10.5625" bestFit="1" customWidth="1"/>
    <col min="11" max="11" width="11.0625" bestFit="1" customWidth="1"/>
  </cols>
  <sheetData>
    <row r="1" spans="1:9" ht="13.9" x14ac:dyDescent="0.4">
      <c r="A1" s="77" t="s">
        <v>19</v>
      </c>
      <c r="B1" s="77"/>
      <c r="C1" s="77"/>
      <c r="D1" s="77"/>
      <c r="E1" s="77"/>
      <c r="F1" s="77"/>
    </row>
    <row r="2" spans="1:9" ht="13.9" x14ac:dyDescent="0.4">
      <c r="A2" s="77" t="s">
        <v>9</v>
      </c>
      <c r="B2" s="77"/>
      <c r="C2" s="77"/>
      <c r="D2" s="77"/>
      <c r="E2" s="77"/>
      <c r="F2" s="77"/>
    </row>
    <row r="3" spans="1:9" ht="13.9" x14ac:dyDescent="0.4">
      <c r="A3" s="77" t="s">
        <v>28</v>
      </c>
      <c r="B3" s="77"/>
      <c r="C3" s="77"/>
      <c r="D3" s="77"/>
      <c r="E3" s="77"/>
      <c r="F3" s="77"/>
    </row>
    <row r="4" spans="1:9" x14ac:dyDescent="0.35">
      <c r="A4" s="12"/>
      <c r="B4" s="12"/>
      <c r="C4" s="12"/>
      <c r="D4" s="12"/>
      <c r="E4" s="12"/>
      <c r="F4" s="12"/>
    </row>
    <row r="5" spans="1:9" x14ac:dyDescent="0.35">
      <c r="A5" s="18"/>
      <c r="B5" s="19"/>
      <c r="C5" s="19"/>
      <c r="D5" s="19"/>
      <c r="E5" s="19"/>
      <c r="F5" s="20"/>
    </row>
    <row r="6" spans="1:9" ht="15" x14ac:dyDescent="0.4">
      <c r="A6" s="21" t="s">
        <v>11</v>
      </c>
      <c r="B6" s="12"/>
      <c r="C6" s="12"/>
      <c r="D6" s="12"/>
      <c r="E6" s="12"/>
      <c r="F6" s="22"/>
    </row>
    <row r="7" spans="1:9" ht="13.9" x14ac:dyDescent="0.4">
      <c r="A7" s="23"/>
      <c r="B7" s="24"/>
      <c r="C7" s="25" t="s">
        <v>1</v>
      </c>
      <c r="D7" s="25"/>
      <c r="E7" s="25" t="s">
        <v>2</v>
      </c>
      <c r="F7" s="26" t="s">
        <v>5</v>
      </c>
    </row>
    <row r="8" spans="1:9" ht="13.9" x14ac:dyDescent="0.4">
      <c r="A8" s="27" t="s">
        <v>0</v>
      </c>
      <c r="B8" s="28" t="s">
        <v>7</v>
      </c>
      <c r="C8" s="29" t="s">
        <v>4</v>
      </c>
      <c r="D8" s="29"/>
      <c r="E8" s="29" t="s">
        <v>3</v>
      </c>
      <c r="F8" s="30" t="s">
        <v>6</v>
      </c>
    </row>
    <row r="9" spans="1:9" x14ac:dyDescent="0.35">
      <c r="A9" s="31">
        <v>45291</v>
      </c>
      <c r="B9" s="32"/>
      <c r="C9" s="40"/>
      <c r="D9" s="40"/>
      <c r="E9" s="40"/>
      <c r="F9" s="58">
        <v>11247.85</v>
      </c>
    </row>
    <row r="10" spans="1:9" x14ac:dyDescent="0.35">
      <c r="A10" s="31">
        <v>45382</v>
      </c>
      <c r="B10" s="32" t="s">
        <v>10</v>
      </c>
      <c r="C10" s="40">
        <v>2.8</v>
      </c>
      <c r="D10" s="40"/>
      <c r="E10" s="40"/>
      <c r="F10" s="40">
        <f>F9+C10-E10</f>
        <v>11250.65</v>
      </c>
    </row>
    <row r="11" spans="1:9" x14ac:dyDescent="0.35">
      <c r="A11" s="64">
        <v>45473</v>
      </c>
      <c r="B11" t="s">
        <v>10</v>
      </c>
      <c r="C11" s="40">
        <v>2.8</v>
      </c>
      <c r="D11" s="40"/>
      <c r="E11" s="40"/>
      <c r="F11" s="40">
        <f t="shared" ref="F11:F14" si="0">F10+C11-E11</f>
        <v>11253.449999999999</v>
      </c>
      <c r="H11" s="52" t="s">
        <v>23</v>
      </c>
      <c r="I11" s="60">
        <f>F9</f>
        <v>11247.85</v>
      </c>
    </row>
    <row r="12" spans="1:9" x14ac:dyDescent="0.35">
      <c r="A12" s="31">
        <v>45565</v>
      </c>
      <c r="B12" s="32" t="s">
        <v>10</v>
      </c>
      <c r="C12" s="40">
        <v>2.84</v>
      </c>
      <c r="D12" s="40"/>
      <c r="E12" s="40"/>
      <c r="F12" s="40">
        <f t="shared" si="0"/>
        <v>11256.289999999999</v>
      </c>
    </row>
    <row r="13" spans="1:9" x14ac:dyDescent="0.35">
      <c r="A13" s="31">
        <v>45657</v>
      </c>
      <c r="B13" s="32" t="s">
        <v>10</v>
      </c>
      <c r="C13" s="40">
        <v>2.84</v>
      </c>
      <c r="D13" s="40"/>
      <c r="E13" s="40"/>
      <c r="F13" s="40">
        <f t="shared" si="0"/>
        <v>11259.13</v>
      </c>
      <c r="I13" s="60"/>
    </row>
    <row r="14" spans="1:9" x14ac:dyDescent="0.35">
      <c r="A14" s="31"/>
      <c r="B14" s="32"/>
      <c r="C14" s="33"/>
      <c r="D14" s="33"/>
      <c r="E14" s="33"/>
      <c r="F14" s="40">
        <f t="shared" si="0"/>
        <v>11259.13</v>
      </c>
      <c r="H14" s="52" t="s">
        <v>20</v>
      </c>
      <c r="I14" s="60">
        <f>SUM(C10:C13)</f>
        <v>11.28</v>
      </c>
    </row>
    <row r="15" spans="1:9" x14ac:dyDescent="0.35">
      <c r="A15" s="31"/>
      <c r="B15" s="32"/>
      <c r="C15" s="33"/>
      <c r="D15" s="33"/>
      <c r="E15" s="33"/>
      <c r="F15" s="33">
        <f t="shared" ref="F15:F19" si="1">F14+C15-E15</f>
        <v>11259.13</v>
      </c>
      <c r="I15" s="60"/>
    </row>
    <row r="16" spans="1:9" x14ac:dyDescent="0.35">
      <c r="A16" s="31"/>
      <c r="B16" s="32"/>
      <c r="C16" s="33"/>
      <c r="D16" s="33"/>
      <c r="E16" s="33"/>
      <c r="F16" s="33">
        <f t="shared" si="1"/>
        <v>11259.13</v>
      </c>
      <c r="H16" s="52" t="s">
        <v>24</v>
      </c>
      <c r="I16" s="54">
        <f>SUM(E10:E13)</f>
        <v>0</v>
      </c>
    </row>
    <row r="17" spans="1:11" x14ac:dyDescent="0.35">
      <c r="A17" s="31"/>
      <c r="B17" s="32"/>
      <c r="C17" s="33"/>
      <c r="D17" s="33"/>
      <c r="E17" s="33"/>
      <c r="F17" s="33">
        <f t="shared" si="1"/>
        <v>11259.13</v>
      </c>
      <c r="H17" s="52" t="s">
        <v>22</v>
      </c>
      <c r="I17" s="53">
        <f>I11+I13+I14+I15-I16</f>
        <v>11259.130000000001</v>
      </c>
    </row>
    <row r="18" spans="1:11" x14ac:dyDescent="0.35">
      <c r="A18" s="31"/>
      <c r="B18" s="32"/>
      <c r="C18" s="33"/>
      <c r="D18" s="33"/>
      <c r="E18" s="33"/>
      <c r="F18" s="33">
        <f t="shared" si="1"/>
        <v>11259.13</v>
      </c>
    </row>
    <row r="19" spans="1:11" ht="13.9" x14ac:dyDescent="0.4">
      <c r="A19" s="66">
        <v>45657</v>
      </c>
      <c r="B19" s="32"/>
      <c r="C19" s="33"/>
      <c r="D19" s="33"/>
      <c r="E19" s="33"/>
      <c r="F19" s="33">
        <f t="shared" si="1"/>
        <v>11259.13</v>
      </c>
      <c r="H19" s="75" t="s">
        <v>29</v>
      </c>
      <c r="I19" s="76">
        <f>I14+I32</f>
        <v>988.5300000000002</v>
      </c>
    </row>
    <row r="20" spans="1:11" ht="13.9" x14ac:dyDescent="0.4">
      <c r="A20" s="31" t="s">
        <v>15</v>
      </c>
      <c r="B20" s="32"/>
      <c r="C20" s="42">
        <f>F9+SUM(C10:C19)-SUM(E10:E19)</f>
        <v>11259.130000000001</v>
      </c>
      <c r="D20" s="33"/>
      <c r="E20" s="33"/>
      <c r="F20" s="33"/>
      <c r="H20" s="75" t="s">
        <v>38</v>
      </c>
      <c r="I20" s="76">
        <f>I17+I36</f>
        <v>16134.18</v>
      </c>
    </row>
    <row r="21" spans="1:11" ht="13.9" x14ac:dyDescent="0.4">
      <c r="A21" s="31" t="s">
        <v>18</v>
      </c>
      <c r="B21" s="32"/>
      <c r="C21" s="42">
        <v>11259.13</v>
      </c>
      <c r="D21" s="33"/>
      <c r="E21" s="33"/>
      <c r="F21" s="33"/>
    </row>
    <row r="22" spans="1:11" x14ac:dyDescent="0.35">
      <c r="A22" s="31"/>
      <c r="B22" s="32"/>
      <c r="C22" s="40"/>
      <c r="D22" s="33"/>
      <c r="E22" s="33"/>
      <c r="F22" s="33"/>
    </row>
    <row r="23" spans="1:11" ht="13.9" x14ac:dyDescent="0.4">
      <c r="A23" s="31" t="s">
        <v>8</v>
      </c>
      <c r="B23" s="32"/>
      <c r="C23" s="65">
        <f>C20-C21</f>
        <v>0</v>
      </c>
      <c r="D23" s="33"/>
      <c r="E23" s="33"/>
      <c r="F23" s="33"/>
    </row>
    <row r="24" spans="1:11" x14ac:dyDescent="0.35">
      <c r="A24" s="31"/>
      <c r="B24" s="32"/>
      <c r="C24" s="33"/>
      <c r="D24" s="33"/>
      <c r="E24" s="33"/>
      <c r="F24" s="33"/>
    </row>
    <row r="25" spans="1:11" x14ac:dyDescent="0.35">
      <c r="A25" s="34"/>
      <c r="B25" s="13"/>
      <c r="C25" s="35"/>
      <c r="D25" s="35"/>
      <c r="E25" s="35"/>
      <c r="F25" s="36"/>
      <c r="K25" s="54"/>
    </row>
    <row r="26" spans="1:11" ht="15" x14ac:dyDescent="0.4">
      <c r="A26" s="21" t="s">
        <v>12</v>
      </c>
      <c r="C26" s="37"/>
      <c r="D26" s="37"/>
      <c r="E26" s="37"/>
      <c r="F26" s="38"/>
    </row>
    <row r="27" spans="1:11" x14ac:dyDescent="0.35">
      <c r="A27" s="39"/>
      <c r="C27" s="37"/>
      <c r="D27" s="37"/>
      <c r="E27" s="37"/>
      <c r="F27" s="38"/>
    </row>
    <row r="28" spans="1:11" ht="13.9" x14ac:dyDescent="0.4">
      <c r="A28" s="27" t="s">
        <v>0</v>
      </c>
      <c r="B28" s="28" t="s">
        <v>7</v>
      </c>
      <c r="C28" s="29" t="s">
        <v>4</v>
      </c>
      <c r="D28" s="29"/>
      <c r="E28" s="29" t="s">
        <v>3</v>
      </c>
      <c r="F28" s="30" t="s">
        <v>6</v>
      </c>
    </row>
    <row r="29" spans="1:11" x14ac:dyDescent="0.35">
      <c r="A29" s="31">
        <f>A9</f>
        <v>45291</v>
      </c>
      <c r="B29" s="32"/>
      <c r="C29" s="40"/>
      <c r="D29" s="40"/>
      <c r="E29" s="40"/>
      <c r="F29" s="40">
        <v>4340.07</v>
      </c>
    </row>
    <row r="30" spans="1:11" x14ac:dyDescent="0.35">
      <c r="A30" s="31">
        <v>45302</v>
      </c>
      <c r="B30" s="62" t="s">
        <v>31</v>
      </c>
      <c r="C30" s="40"/>
      <c r="D30" s="40"/>
      <c r="E30" s="40">
        <v>132.47</v>
      </c>
      <c r="F30" s="40">
        <f>C30+F29-E30</f>
        <v>4207.5999999999995</v>
      </c>
    </row>
    <row r="31" spans="1:11" x14ac:dyDescent="0.35">
      <c r="A31" s="31">
        <v>45302</v>
      </c>
      <c r="B31" s="62" t="s">
        <v>32</v>
      </c>
      <c r="C31" s="40"/>
      <c r="D31" s="40"/>
      <c r="E31" s="40">
        <v>149.9</v>
      </c>
      <c r="F31" s="40">
        <f t="shared" ref="F31:F52" si="2">C31+F30-E31</f>
        <v>4057.6999999999994</v>
      </c>
      <c r="H31" s="52" t="s">
        <v>23</v>
      </c>
      <c r="I31" s="60">
        <f>F29</f>
        <v>4340.07</v>
      </c>
      <c r="K31" s="54"/>
    </row>
    <row r="32" spans="1:11" x14ac:dyDescent="0.35">
      <c r="A32" s="31">
        <v>45322</v>
      </c>
      <c r="B32" s="61" t="s">
        <v>10</v>
      </c>
      <c r="C32" s="40">
        <v>0.18</v>
      </c>
      <c r="D32" s="40"/>
      <c r="E32" s="40"/>
      <c r="F32" s="40">
        <f t="shared" si="2"/>
        <v>4057.8799999999992</v>
      </c>
      <c r="H32" s="52" t="s">
        <v>37</v>
      </c>
      <c r="I32" s="54">
        <f>SUM(C30:C52)</f>
        <v>977.25000000000023</v>
      </c>
    </row>
    <row r="33" spans="1:9" x14ac:dyDescent="0.35">
      <c r="A33" s="31">
        <v>45327</v>
      </c>
      <c r="B33" s="61" t="s">
        <v>33</v>
      </c>
      <c r="C33" s="72">
        <v>155</v>
      </c>
      <c r="D33" s="40"/>
      <c r="E33" s="40"/>
      <c r="F33" s="40">
        <f t="shared" si="2"/>
        <v>4212.8799999999992</v>
      </c>
      <c r="H33" s="52" t="s">
        <v>21</v>
      </c>
      <c r="I33" s="54">
        <f>SUM(E30:E53)</f>
        <v>442.27</v>
      </c>
    </row>
    <row r="34" spans="1:9" x14ac:dyDescent="0.35">
      <c r="A34" s="31">
        <v>45351</v>
      </c>
      <c r="B34" s="61" t="s">
        <v>10</v>
      </c>
      <c r="C34" s="40">
        <v>0.17</v>
      </c>
      <c r="D34" s="40"/>
      <c r="E34" s="40"/>
      <c r="F34" s="40">
        <f t="shared" si="2"/>
        <v>4213.0499999999993</v>
      </c>
      <c r="I34" s="54"/>
    </row>
    <row r="35" spans="1:9" x14ac:dyDescent="0.35">
      <c r="A35" s="31">
        <v>45352</v>
      </c>
      <c r="B35" s="61" t="s">
        <v>33</v>
      </c>
      <c r="C35" s="72">
        <v>180</v>
      </c>
      <c r="D35" s="40"/>
      <c r="E35" s="59"/>
      <c r="F35" s="40">
        <f t="shared" si="2"/>
        <v>4393.0499999999993</v>
      </c>
    </row>
    <row r="36" spans="1:9" x14ac:dyDescent="0.35">
      <c r="A36" s="31">
        <v>45382</v>
      </c>
      <c r="B36" s="61" t="s">
        <v>10</v>
      </c>
      <c r="C36" s="40">
        <v>0.19</v>
      </c>
      <c r="D36" s="40"/>
      <c r="E36" s="59"/>
      <c r="F36" s="40">
        <f t="shared" si="2"/>
        <v>4393.2399999999989</v>
      </c>
      <c r="H36" s="52" t="s">
        <v>22</v>
      </c>
      <c r="I36" s="53">
        <f>I31+I32-I33</f>
        <v>4875.0499999999993</v>
      </c>
    </row>
    <row r="37" spans="1:9" x14ac:dyDescent="0.35">
      <c r="A37" s="63">
        <v>45387</v>
      </c>
      <c r="B37" s="61" t="s">
        <v>33</v>
      </c>
      <c r="C37" s="72">
        <v>120</v>
      </c>
      <c r="D37" s="40"/>
      <c r="E37" s="59"/>
      <c r="F37" s="40">
        <f>C37+F36-E37</f>
        <v>4513.2399999999989</v>
      </c>
      <c r="I37" s="53"/>
    </row>
    <row r="38" spans="1:9" x14ac:dyDescent="0.35">
      <c r="A38" s="31">
        <v>45412</v>
      </c>
      <c r="B38" s="61" t="s">
        <v>10</v>
      </c>
      <c r="C38" s="40">
        <v>0.18</v>
      </c>
      <c r="D38" s="40"/>
      <c r="E38" s="40"/>
      <c r="F38" s="40">
        <f t="shared" si="2"/>
        <v>4513.4199999999992</v>
      </c>
      <c r="I38" s="53"/>
    </row>
    <row r="39" spans="1:9" x14ac:dyDescent="0.35">
      <c r="A39" s="31">
        <v>45443</v>
      </c>
      <c r="B39" s="61" t="s">
        <v>10</v>
      </c>
      <c r="C39" s="40">
        <v>0.19</v>
      </c>
      <c r="D39" s="40"/>
      <c r="E39" s="40"/>
      <c r="F39" s="40">
        <f t="shared" si="2"/>
        <v>4513.6099999999988</v>
      </c>
    </row>
    <row r="40" spans="1:9" x14ac:dyDescent="0.35">
      <c r="A40" s="31">
        <v>45473</v>
      </c>
      <c r="B40" s="61" t="s">
        <v>10</v>
      </c>
      <c r="C40" s="40">
        <v>0.19</v>
      </c>
      <c r="D40" s="40"/>
      <c r="E40" s="40"/>
      <c r="F40" s="40">
        <f t="shared" si="2"/>
        <v>4513.7999999999984</v>
      </c>
    </row>
    <row r="41" spans="1:9" x14ac:dyDescent="0.35">
      <c r="A41" s="31">
        <v>45504</v>
      </c>
      <c r="B41" s="61" t="s">
        <v>10</v>
      </c>
      <c r="C41" s="40">
        <v>0.19</v>
      </c>
      <c r="D41" s="40"/>
      <c r="E41" s="40"/>
      <c r="F41" s="40">
        <f t="shared" si="2"/>
        <v>4513.989999999998</v>
      </c>
    </row>
    <row r="42" spans="1:9" x14ac:dyDescent="0.35">
      <c r="A42" s="31">
        <v>45518</v>
      </c>
      <c r="B42" s="61" t="s">
        <v>33</v>
      </c>
      <c r="C42" s="72">
        <v>20</v>
      </c>
      <c r="D42" s="40"/>
      <c r="E42" s="40"/>
      <c r="F42" s="40">
        <f t="shared" si="2"/>
        <v>4533.989999999998</v>
      </c>
      <c r="H42" s="70"/>
    </row>
    <row r="43" spans="1:9" x14ac:dyDescent="0.35">
      <c r="A43" s="31">
        <v>45535</v>
      </c>
      <c r="B43" s="61" t="s">
        <v>10</v>
      </c>
      <c r="C43" s="40">
        <v>0.19</v>
      </c>
      <c r="D43" s="40"/>
      <c r="E43" s="40"/>
      <c r="F43" s="40">
        <f t="shared" si="2"/>
        <v>4534.1799999999976</v>
      </c>
      <c r="H43" s="71"/>
    </row>
    <row r="44" spans="1:9" x14ac:dyDescent="0.35">
      <c r="A44" s="31">
        <v>45555</v>
      </c>
      <c r="B44" s="61" t="s">
        <v>33</v>
      </c>
      <c r="C44" s="72">
        <v>20</v>
      </c>
      <c r="D44" s="40"/>
      <c r="E44" s="40"/>
      <c r="F44" s="40">
        <f t="shared" si="2"/>
        <v>4554.1799999999976</v>
      </c>
    </row>
    <row r="45" spans="1:9" x14ac:dyDescent="0.35">
      <c r="A45" s="31">
        <v>45565</v>
      </c>
      <c r="B45" s="61" t="s">
        <v>10</v>
      </c>
      <c r="C45" s="40">
        <v>0.19</v>
      </c>
      <c r="D45" s="40"/>
      <c r="E45" s="40"/>
      <c r="F45" s="40">
        <f t="shared" si="2"/>
        <v>4554.3699999999972</v>
      </c>
    </row>
    <row r="46" spans="1:9" x14ac:dyDescent="0.35">
      <c r="A46" s="31">
        <v>45576</v>
      </c>
      <c r="B46" s="61" t="s">
        <v>33</v>
      </c>
      <c r="C46" s="72">
        <v>20</v>
      </c>
      <c r="D46" s="40"/>
      <c r="E46" s="40"/>
      <c r="F46" s="40">
        <f t="shared" si="2"/>
        <v>4574.3699999999972</v>
      </c>
      <c r="H46" s="73" t="s">
        <v>36</v>
      </c>
      <c r="I46" s="74"/>
    </row>
    <row r="47" spans="1:9" x14ac:dyDescent="0.35">
      <c r="A47" s="31">
        <v>45596</v>
      </c>
      <c r="B47" s="61" t="s">
        <v>10</v>
      </c>
      <c r="C47" s="40">
        <v>0.19</v>
      </c>
      <c r="D47" s="40"/>
      <c r="E47" s="59"/>
      <c r="F47" s="40">
        <f t="shared" si="2"/>
        <v>4574.5599999999968</v>
      </c>
    </row>
    <row r="48" spans="1:9" x14ac:dyDescent="0.35">
      <c r="A48" s="31">
        <v>45616</v>
      </c>
      <c r="B48" s="62" t="s">
        <v>34</v>
      </c>
      <c r="C48" s="40"/>
      <c r="D48" s="40"/>
      <c r="E48" s="40">
        <v>159.9</v>
      </c>
      <c r="F48" s="40">
        <f t="shared" si="2"/>
        <v>4414.6599999999971</v>
      </c>
    </row>
    <row r="49" spans="1:6" x14ac:dyDescent="0.35">
      <c r="A49" s="31">
        <v>45616</v>
      </c>
      <c r="B49" s="61" t="s">
        <v>33</v>
      </c>
      <c r="C49" s="72">
        <v>260</v>
      </c>
      <c r="D49" s="40"/>
      <c r="E49" s="40"/>
      <c r="F49" s="40">
        <f t="shared" si="2"/>
        <v>4674.6599999999971</v>
      </c>
    </row>
    <row r="50" spans="1:6" x14ac:dyDescent="0.35">
      <c r="A50" s="31">
        <v>45626</v>
      </c>
      <c r="B50" s="62" t="s">
        <v>10</v>
      </c>
      <c r="C50" s="40">
        <v>0.19</v>
      </c>
      <c r="D50" s="40"/>
      <c r="E50" s="40"/>
      <c r="F50" s="40">
        <f t="shared" si="2"/>
        <v>4674.8499999999967</v>
      </c>
    </row>
    <row r="51" spans="1:6" x14ac:dyDescent="0.35">
      <c r="A51" s="31">
        <v>45637</v>
      </c>
      <c r="B51" s="61" t="s">
        <v>33</v>
      </c>
      <c r="C51" s="72">
        <v>200</v>
      </c>
      <c r="D51" s="40"/>
      <c r="E51" s="40"/>
      <c r="F51" s="40">
        <f t="shared" si="2"/>
        <v>4874.8499999999967</v>
      </c>
    </row>
    <row r="52" spans="1:6" x14ac:dyDescent="0.35">
      <c r="A52" s="31">
        <v>45657</v>
      </c>
      <c r="B52" s="62" t="s">
        <v>10</v>
      </c>
      <c r="C52" s="40">
        <v>0.2</v>
      </c>
      <c r="D52" s="40"/>
      <c r="E52" s="40"/>
      <c r="F52" s="40">
        <f t="shared" si="2"/>
        <v>4875.0499999999965</v>
      </c>
    </row>
    <row r="53" spans="1:6" x14ac:dyDescent="0.35">
      <c r="B53" s="32"/>
      <c r="C53" s="40"/>
      <c r="D53" s="40"/>
      <c r="E53" s="40"/>
      <c r="F53" s="33"/>
    </row>
    <row r="54" spans="1:6" ht="13.9" x14ac:dyDescent="0.4">
      <c r="A54" s="41" t="s">
        <v>35</v>
      </c>
      <c r="B54" s="32"/>
      <c r="C54" s="33"/>
      <c r="D54" s="33"/>
      <c r="E54" s="33"/>
      <c r="F54" s="33"/>
    </row>
    <row r="55" spans="1:6" ht="13.9" x14ac:dyDescent="0.4">
      <c r="A55" s="31" t="s">
        <v>15</v>
      </c>
      <c r="B55" s="32"/>
      <c r="C55" s="42">
        <f>F29+SUM(C29:C53)-SUM(E29:E53)</f>
        <v>4875.0499999999993</v>
      </c>
      <c r="D55" s="33"/>
      <c r="E55" s="33"/>
      <c r="F55" s="33"/>
    </row>
    <row r="56" spans="1:6" ht="13.9" x14ac:dyDescent="0.4">
      <c r="A56" s="31" t="s">
        <v>18</v>
      </c>
      <c r="B56" s="32"/>
      <c r="C56" s="42">
        <v>4875.05</v>
      </c>
      <c r="D56" s="33"/>
      <c r="E56" s="33"/>
      <c r="F56" s="33"/>
    </row>
    <row r="57" spans="1:6" ht="13.9" x14ac:dyDescent="0.4">
      <c r="A57" s="31"/>
      <c r="B57" s="32"/>
      <c r="C57" s="42"/>
      <c r="D57" s="33"/>
      <c r="E57" s="33"/>
      <c r="F57" s="33"/>
    </row>
    <row r="58" spans="1:6" ht="13.9" x14ac:dyDescent="0.4">
      <c r="A58" s="31" t="s">
        <v>8</v>
      </c>
      <c r="B58" s="32"/>
      <c r="C58" s="65">
        <f>C55-C56</f>
        <v>0</v>
      </c>
      <c r="D58" s="33"/>
      <c r="E58" s="33"/>
      <c r="F58" s="33"/>
    </row>
    <row r="59" spans="1:6" x14ac:dyDescent="0.35">
      <c r="A59" s="43"/>
      <c r="B59" s="43"/>
      <c r="C59" s="44"/>
      <c r="D59" s="44"/>
      <c r="E59" s="44"/>
      <c r="F59" s="44"/>
    </row>
    <row r="60" spans="1:6" x14ac:dyDescent="0.35">
      <c r="A60" s="17"/>
      <c r="B60" s="13"/>
      <c r="C60" s="14"/>
      <c r="D60" s="14"/>
      <c r="E60" s="14"/>
      <c r="F60" s="15"/>
    </row>
    <row r="61" spans="1:6" ht="15" x14ac:dyDescent="0.4">
      <c r="A61" s="51" t="s">
        <v>17</v>
      </c>
      <c r="C61" s="6"/>
      <c r="D61" s="6"/>
      <c r="E61" s="6"/>
      <c r="F61" s="16"/>
    </row>
    <row r="62" spans="1:6" x14ac:dyDescent="0.35">
      <c r="A62" s="47"/>
      <c r="B62" s="48"/>
      <c r="C62" s="49"/>
      <c r="D62" s="49"/>
      <c r="E62" s="49"/>
      <c r="F62" s="50"/>
    </row>
    <row r="63" spans="1:6" ht="13.9" x14ac:dyDescent="0.4">
      <c r="A63" s="67" t="s">
        <v>13</v>
      </c>
      <c r="B63" s="68"/>
      <c r="C63" s="45">
        <f>C20</f>
        <v>11259.130000000001</v>
      </c>
      <c r="D63" s="46"/>
      <c r="E63" s="46"/>
      <c r="F63" s="46"/>
    </row>
    <row r="64" spans="1:6" ht="13.9" x14ac:dyDescent="0.4">
      <c r="A64" s="41" t="s">
        <v>14</v>
      </c>
      <c r="B64" s="32"/>
      <c r="C64" s="42">
        <f>C55</f>
        <v>4875.0499999999993</v>
      </c>
      <c r="D64" s="40"/>
      <c r="E64" s="40"/>
      <c r="F64" s="40"/>
    </row>
    <row r="65" spans="1:6" ht="13.9" x14ac:dyDescent="0.4">
      <c r="A65" s="32"/>
      <c r="B65" s="32"/>
      <c r="C65" s="42"/>
      <c r="D65" s="40"/>
      <c r="E65" s="40"/>
      <c r="F65" s="40"/>
    </row>
    <row r="66" spans="1:6" ht="13.9" x14ac:dyDescent="0.4">
      <c r="A66" s="69" t="s">
        <v>16</v>
      </c>
      <c r="B66" s="32"/>
      <c r="C66" s="42">
        <f>SUM(C63:C65)</f>
        <v>16134.18</v>
      </c>
      <c r="D66" s="40"/>
      <c r="E66" s="40"/>
      <c r="F66" s="40"/>
    </row>
    <row r="67" spans="1:6" x14ac:dyDescent="0.35">
      <c r="A67" s="32"/>
      <c r="B67" s="32"/>
      <c r="C67" s="40"/>
      <c r="D67" s="40"/>
      <c r="E67" s="40"/>
      <c r="F67" s="40"/>
    </row>
    <row r="69" spans="1:6" x14ac:dyDescent="0.35">
      <c r="A69" s="55" t="s">
        <v>30</v>
      </c>
    </row>
    <row r="71" spans="1:6" x14ac:dyDescent="0.35">
      <c r="A71" t="s">
        <v>26</v>
      </c>
    </row>
    <row r="74" spans="1:6" ht="13.9" thickBot="1" x14ac:dyDescent="0.4"/>
    <row r="75" spans="1:6" x14ac:dyDescent="0.35">
      <c r="A75" s="57" t="s">
        <v>25</v>
      </c>
      <c r="B75" s="2"/>
      <c r="C75" s="3"/>
      <c r="D75" s="3"/>
      <c r="E75" s="3"/>
      <c r="F75" s="4"/>
    </row>
    <row r="76" spans="1:6" x14ac:dyDescent="0.35">
      <c r="A76" s="5"/>
      <c r="C76" s="6"/>
      <c r="D76" s="6"/>
      <c r="E76" s="6"/>
      <c r="F76" s="7"/>
    </row>
    <row r="77" spans="1:6" x14ac:dyDescent="0.35">
      <c r="A77" s="5"/>
      <c r="C77" s="6"/>
      <c r="D77" s="6"/>
      <c r="E77" s="6"/>
      <c r="F77" s="7"/>
    </row>
    <row r="78" spans="1:6" x14ac:dyDescent="0.35">
      <c r="A78" s="56" t="s">
        <v>27</v>
      </c>
      <c r="C78" s="6"/>
      <c r="D78" s="6"/>
      <c r="E78" s="6"/>
      <c r="F78" s="7"/>
    </row>
    <row r="79" spans="1:6" x14ac:dyDescent="0.35">
      <c r="A79" s="5"/>
      <c r="C79" s="6"/>
      <c r="D79" s="6"/>
      <c r="E79" s="6"/>
      <c r="F79" s="7"/>
    </row>
    <row r="80" spans="1:6" x14ac:dyDescent="0.35">
      <c r="A80" s="5"/>
      <c r="C80" s="6"/>
      <c r="D80" s="6"/>
      <c r="E80" s="6"/>
      <c r="F80" s="7"/>
    </row>
    <row r="81" spans="1:6" ht="13.9" thickBot="1" x14ac:dyDescent="0.4">
      <c r="A81" s="8"/>
      <c r="B81" s="9"/>
      <c r="C81" s="10"/>
      <c r="D81" s="10"/>
      <c r="E81" s="10"/>
      <c r="F81" s="11"/>
    </row>
  </sheetData>
  <mergeCells count="3">
    <mergeCell ref="A1:F1"/>
    <mergeCell ref="A2:F2"/>
    <mergeCell ref="A3:F3"/>
  </mergeCells>
  <phoneticPr fontId="2" type="noConversion"/>
  <conditionalFormatting sqref="F10">
    <cfRule type="expression" dxfId="3" priority="9" stopIfTrue="1">
      <formula>$F10=#REF!</formula>
    </cfRule>
  </conditionalFormatting>
  <conditionalFormatting sqref="F11:F19">
    <cfRule type="expression" dxfId="2" priority="3" stopIfTrue="1">
      <formula>$F11=$F10</formula>
    </cfRule>
  </conditionalFormatting>
  <conditionalFormatting sqref="F30:F52">
    <cfRule type="expression" dxfId="1" priority="8" stopIfTrue="1">
      <formula>$F30=$F28</formula>
    </cfRule>
  </conditionalFormatting>
  <conditionalFormatting sqref="F53">
    <cfRule type="expression" dxfId="0" priority="7" stopIfTrue="1">
      <formula>$F53=#REF!</formula>
    </cfRule>
  </conditionalFormatting>
  <printOptions horizontalCentered="1"/>
  <pageMargins left="0.25" right="0.25" top="0.25" bottom="0.25" header="0.5" footer="0.5"/>
  <pageSetup scale="60" fitToWidth="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Account Reconciliation</vt:lpstr>
      <vt:lpstr>'Account Reconciliation'!Print_Area</vt:lpstr>
    </vt:vector>
  </TitlesOfParts>
  <Company>Alyeska Pipeline Service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176875</dc:creator>
  <cp:lastModifiedBy>Alex Knowles</cp:lastModifiedBy>
  <cp:lastPrinted>2023-04-23T09:26:34Z</cp:lastPrinted>
  <dcterms:created xsi:type="dcterms:W3CDTF">2004-07-29T19:19:15Z</dcterms:created>
  <dcterms:modified xsi:type="dcterms:W3CDTF">2025-04-03T05:03:42Z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